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60064\Downloads\"/>
    </mc:Choice>
  </mc:AlternateContent>
  <bookViews>
    <workbookView xWindow="3888" yWindow="156" windowWidth="16392" windowHeight="7668"/>
  </bookViews>
  <sheets>
    <sheet name="Feuil1" sheetId="1" r:id="rId1"/>
  </sheets>
  <calcPr calcId="152511"/>
</workbook>
</file>

<file path=xl/calcChain.xml><?xml version="1.0" encoding="utf-8"?>
<calcChain xmlns="http://schemas.openxmlformats.org/spreadsheetml/2006/main">
  <c r="H25" i="1" l="1"/>
  <c r="H24" i="1"/>
  <c r="I10" i="1" l="1"/>
  <c r="E11" i="1" s="1"/>
  <c r="E1" i="1"/>
  <c r="D1" i="1"/>
  <c r="E17" i="1" l="1"/>
  <c r="E16" i="1"/>
  <c r="E14" i="1"/>
  <c r="E13" i="1"/>
  <c r="E12" i="1"/>
  <c r="C25" i="1"/>
  <c r="C12" i="1"/>
  <c r="F12" i="1"/>
  <c r="C29" i="1" a="1"/>
  <c r="C28" i="1" a="1"/>
  <c r="C29" i="1" l="1"/>
  <c r="C28" i="1"/>
  <c r="C2" i="1"/>
  <c r="F13" i="1"/>
  <c r="C16" i="1"/>
  <c r="C13" i="1"/>
  <c r="F1" i="1"/>
  <c r="F16" i="1"/>
  <c r="C24" i="1"/>
  <c r="B5" i="1" l="1"/>
  <c r="B7" i="1"/>
  <c r="F18" i="1"/>
  <c r="F14" i="1"/>
  <c r="F17" i="1"/>
  <c r="C17" i="1"/>
  <c r="C14" i="1"/>
  <c r="B8" i="1"/>
  <c r="C18" i="1"/>
</calcChain>
</file>

<file path=xl/comments1.xml><?xml version="1.0" encoding="utf-8"?>
<comments xmlns="http://schemas.openxmlformats.org/spreadsheetml/2006/main">
  <authors>
    <author>Carestream</author>
  </authors>
  <commentList>
    <comment ref="C4" authorId="0" shapeId="0">
      <text>
        <r>
          <rPr>
            <b/>
            <sz val="8"/>
            <color indexed="81"/>
            <rFont val="Tahoma"/>
            <family val="2"/>
          </rPr>
          <t>Bertrand:</t>
        </r>
        <r>
          <rPr>
            <sz val="8"/>
            <color indexed="81"/>
            <rFont val="Tahoma"/>
            <family val="2"/>
          </rPr>
          <t xml:space="preserve">
Mettre le mon du fichier qui permet
d'enregistrer le temps administratif
et retour. Ce fichier doit être OUVERT.
</t>
        </r>
        <r>
          <rPr>
            <b/>
            <sz val="9"/>
            <color indexed="81"/>
            <rFont val="Tahoma"/>
            <family val="2"/>
          </rPr>
          <t>Ce fichier et le nouveau
fichier (Janvier 2016 récupéré
dans lotus) doivent être dans
le même répertoire.</t>
        </r>
      </text>
    </comment>
    <comment ref="C6" authorId="0" shapeId="0">
      <text>
        <r>
          <rPr>
            <b/>
            <sz val="8"/>
            <color indexed="81"/>
            <rFont val="Tahoma"/>
            <family val="2"/>
          </rPr>
          <t>Bertrand:</t>
        </r>
        <r>
          <rPr>
            <sz val="8"/>
            <color indexed="81"/>
            <rFont val="Tahoma"/>
            <family val="2"/>
          </rPr>
          <t xml:space="preserve">
Mettre le mon de l'onglet du fichier qui permet
d'enregistrer le temps administratif et retour.
</t>
        </r>
      </text>
    </comment>
    <comment ref="E11" authorId="0" shapeId="0">
      <text>
        <r>
          <rPr>
            <b/>
            <sz val="8"/>
            <color indexed="81"/>
            <rFont val="Tahoma"/>
            <family val="2"/>
          </rPr>
          <t>Bertrand:</t>
        </r>
        <r>
          <rPr>
            <sz val="8"/>
            <color indexed="81"/>
            <rFont val="Tahoma"/>
            <family val="2"/>
          </rPr>
          <t xml:space="preserve">
Choisir la période en F9</t>
        </r>
      </text>
    </comment>
    <comment ref="F11" authorId="0" shapeId="0">
      <text>
        <r>
          <rPr>
            <b/>
            <sz val="8"/>
            <color indexed="81"/>
            <rFont val="Tahoma"/>
            <family val="2"/>
          </rPr>
          <t>Bertrand:</t>
        </r>
        <r>
          <rPr>
            <sz val="8"/>
            <color indexed="81"/>
            <rFont val="Tahoma"/>
            <family val="2"/>
          </rPr>
          <t xml:space="preserve">
Un mois doit être choisi
OU
Mois en cours</t>
        </r>
      </text>
    </comment>
    <comment ref="B12" authorId="0" shapeId="0">
      <text>
        <r>
          <rPr>
            <b/>
            <sz val="8"/>
            <color indexed="81"/>
            <rFont val="Tahoma"/>
            <family val="2"/>
          </rPr>
          <t>Bertrand:</t>
        </r>
        <r>
          <rPr>
            <sz val="8"/>
            <color indexed="81"/>
            <rFont val="Tahoma"/>
            <family val="2"/>
          </rPr>
          <t xml:space="preserve">
Nombre de déplacements retour.</t>
        </r>
      </text>
    </comment>
    <comment ref="E12" authorId="0" shapeId="0">
      <text>
        <r>
          <rPr>
            <b/>
            <sz val="8"/>
            <color indexed="81"/>
            <rFont val="Tahoma"/>
            <family val="2"/>
          </rPr>
          <t>Bertrand:</t>
        </r>
        <r>
          <rPr>
            <sz val="8"/>
            <color indexed="81"/>
            <rFont val="Tahoma"/>
            <family val="2"/>
          </rPr>
          <t xml:space="preserve">
Nombre de déplacements retour.</t>
        </r>
      </text>
    </comment>
    <comment ref="B14" authorId="0" shapeId="0">
      <text>
        <r>
          <rPr>
            <b/>
            <sz val="8"/>
            <color indexed="81"/>
            <rFont val="Tahoma"/>
            <family val="2"/>
          </rPr>
          <t>Bertrand:</t>
        </r>
        <r>
          <rPr>
            <sz val="8"/>
            <color indexed="81"/>
            <rFont val="Tahoma"/>
            <family val="2"/>
          </rPr>
          <t xml:space="preserve">
Moyenne des déplacements retour.</t>
        </r>
      </text>
    </comment>
    <comment ref="E14" authorId="0" shapeId="0">
      <text>
        <r>
          <rPr>
            <b/>
            <sz val="8"/>
            <color indexed="81"/>
            <rFont val="Tahoma"/>
            <family val="2"/>
          </rPr>
          <t>Bertrand:</t>
        </r>
        <r>
          <rPr>
            <sz val="8"/>
            <color indexed="81"/>
            <rFont val="Tahoma"/>
            <family val="2"/>
          </rPr>
          <t xml:space="preserve">
Moyenne des déplacements retour.</t>
        </r>
      </text>
    </comment>
    <comment ref="B16" authorId="0" shapeId="0">
      <text>
        <r>
          <rPr>
            <b/>
            <sz val="8"/>
            <color indexed="81"/>
            <rFont val="Tahoma"/>
            <family val="2"/>
          </rPr>
          <t xml:space="preserve">Bertrand:
</t>
        </r>
        <r>
          <rPr>
            <sz val="8"/>
            <color indexed="81"/>
            <rFont val="Tahoma"/>
            <family val="2"/>
          </rPr>
          <t xml:space="preserve">Chaque retour est imputé d'une heure à la seule condition qu'elle fasse au moins une heure.
Ex: Sur un retour de 30 mm, seul </t>
        </r>
        <r>
          <rPr>
            <b/>
            <sz val="8"/>
            <color indexed="81"/>
            <rFont val="Tahoma"/>
            <family val="2"/>
          </rPr>
          <t>30 mm est retiré.</t>
        </r>
      </text>
    </comment>
    <comment ref="E16" authorId="0" shapeId="0">
      <text>
        <r>
          <rPr>
            <b/>
            <sz val="8"/>
            <color indexed="81"/>
            <rFont val="Tahoma"/>
            <family val="2"/>
          </rPr>
          <t xml:space="preserve">Bertrand:
</t>
        </r>
        <r>
          <rPr>
            <sz val="8"/>
            <color indexed="81"/>
            <rFont val="Tahoma"/>
            <family val="2"/>
          </rPr>
          <t xml:space="preserve">Chaque retour est imputé d'une heure à la seule condition qu'elle fasse au moins une heure.
Ex: Sur un retour de 30 mm, seul </t>
        </r>
        <r>
          <rPr>
            <b/>
            <sz val="8"/>
            <color indexed="81"/>
            <rFont val="Tahoma"/>
            <family val="2"/>
          </rPr>
          <t>30 mm est retiré.</t>
        </r>
      </text>
    </comment>
    <comment ref="B17" authorId="0" shapeId="0">
      <text>
        <r>
          <rPr>
            <b/>
            <sz val="8"/>
            <color indexed="81"/>
            <rFont val="Tahoma"/>
            <family val="2"/>
          </rPr>
          <t>Bertrand:</t>
        </r>
        <r>
          <rPr>
            <sz val="8"/>
            <color indexed="81"/>
            <rFont val="Tahoma"/>
            <family val="2"/>
          </rPr>
          <t xml:space="preserve">
Moyenne par jour des
retours moins une heure.</t>
        </r>
      </text>
    </comment>
    <comment ref="E17" authorId="0" shapeId="0">
      <text>
        <r>
          <rPr>
            <b/>
            <sz val="8"/>
            <color indexed="81"/>
            <rFont val="Tahoma"/>
            <family val="2"/>
          </rPr>
          <t>Bertrand:</t>
        </r>
        <r>
          <rPr>
            <sz val="8"/>
            <color indexed="81"/>
            <rFont val="Tahoma"/>
            <family val="2"/>
          </rPr>
          <t xml:space="preserve">
Moyenne par jour des
retours moins une heure.</t>
        </r>
      </text>
    </comment>
    <comment ref="B18" authorId="0" shapeId="0">
      <text>
        <r>
          <rPr>
            <b/>
            <sz val="8"/>
            <color indexed="81"/>
            <rFont val="Tahoma"/>
            <family val="2"/>
          </rPr>
          <t>Bertrand:</t>
        </r>
        <r>
          <rPr>
            <sz val="8"/>
            <color indexed="81"/>
            <rFont val="Tahoma"/>
            <family val="2"/>
          </rPr>
          <t xml:space="preserve">
Le totale des retours
neutralisés</t>
        </r>
      </text>
    </comment>
    <comment ref="E18" authorId="0" shapeId="0">
      <text>
        <r>
          <rPr>
            <b/>
            <sz val="8"/>
            <color indexed="81"/>
            <rFont val="Tahoma"/>
            <family val="2"/>
          </rPr>
          <t>Bertrand:</t>
        </r>
        <r>
          <rPr>
            <sz val="8"/>
            <color indexed="81"/>
            <rFont val="Tahoma"/>
            <family val="2"/>
          </rPr>
          <t xml:space="preserve">
Le totale des retours
neutralisés</t>
        </r>
      </text>
    </comment>
  </commentList>
</comments>
</file>

<file path=xl/sharedStrings.xml><?xml version="1.0" encoding="utf-8"?>
<sst xmlns="http://schemas.openxmlformats.org/spreadsheetml/2006/main" count="40" uniqueCount="38">
  <si>
    <t>Nous sommes le:</t>
  </si>
  <si>
    <t>Explication:</t>
  </si>
  <si>
    <t xml:space="preserve">La cellule C4 doit être verte. </t>
  </si>
  <si>
    <t>Toutes les heures sont en dixième d'heure</t>
  </si>
  <si>
    <t>Si elle est rouge, il faut mettre en C4 le nom du fichier</t>
  </si>
  <si>
    <t>Mois en cours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</si>
  <si>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</si>
  <si>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</si>
  <si>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</si>
  <si>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</si>
  <si>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</si>
  <si>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</si>
  <si>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</si>
  <si>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</si>
  <si>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</si>
  <si>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</si>
  <si>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</si>
  <si>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</si>
  <si>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Le fichier est protégé sans mot de passe.</t>
  </si>
  <si>
    <t>Choisir le mois à afficher cellule suivante.</t>
  </si>
  <si>
    <t>qui a été récupéré dans lotus, sans son extension.</t>
  </si>
  <si>
    <t>List</t>
  </si>
  <si>
    <t xml:space="preserve">          Période mon filtrée</t>
  </si>
  <si>
    <t>Nombre de retour:</t>
  </si>
  <si>
    <t>Nbr total d'heure retour:</t>
  </si>
  <si>
    <t>Moyenne des retours:</t>
  </si>
  <si>
    <t>Total retour - une heure:</t>
  </si>
  <si>
    <t>Moyenne retour - 1 heure</t>
  </si>
  <si>
    <t xml:space="preserve">          Erreurs détectée(s):</t>
  </si>
  <si>
    <t>Retours neutralisés</t>
  </si>
  <si>
    <t>Non de l'onglet:</t>
  </si>
  <si>
    <t>Non du fichier:</t>
  </si>
  <si>
    <t>Commentaire:</t>
  </si>
  <si>
    <t>Mois précédent</t>
  </si>
  <si>
    <t>Ligne à corriger :</t>
  </si>
  <si>
    <t>Peaudecerf_2019.xlsx</t>
  </si>
  <si>
    <t>PEAUDECERF</t>
  </si>
  <si>
    <t>Vers: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</si>
</sst>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F800]dddd\,\ mmmm\ dd\,\ yyyy"/>
    <numFmt numFmtId="165" formatCode="d/m;@"/>
    <numFmt numFmtId="166" formatCode="0&quot; retours&quot;"/>
    <numFmt numFmtId="167" formatCode="[$-10C00]d\ mmmm\ yyyy;@"/>
    <numFmt numFmtId="168" formatCode="&quot;Ligne N° : &quot;0"/>
  </numFmts>
  <fonts count="13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theme="1"/>
      <name val="Arial Unicode MS"/>
      <family val="2"/>
    </font>
    <font>
      <b/>
      <sz val="10"/>
      <color rgb="FF7030A0"/>
      <name val="Arial"/>
      <family val="2"/>
    </font>
    <font>
      <sz val="8"/>
      <color theme="1"/>
      <name val="Arial"/>
      <family val="2"/>
    </font>
    <font>
      <b/>
      <u/>
      <sz val="10"/>
      <color rgb="FFFF3300"/>
      <name val="Arial"/>
      <family val="2"/>
    </font>
    <font>
      <b/>
      <sz val="9"/>
      <color indexed="81"/>
      <name val="Tahoma"/>
      <family val="2"/>
    </font>
    <font>
      <sz val="10"/>
      <color rgb="FFC00000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40FE5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450666829432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4" borderId="1" xfId="0" applyFill="1" applyBorder="1" applyProtection="1">
      <protection locked="0"/>
    </xf>
    <xf numFmtId="0" fontId="0" fillId="0" borderId="0" xfId="0" applyProtection="1"/>
    <xf numFmtId="0" fontId="1" fillId="2" borderId="2" xfId="0" applyFont="1" applyFill="1" applyBorder="1" applyAlignment="1" applyProtection="1">
      <alignment horizontal="right"/>
    </xf>
    <xf numFmtId="164" fontId="1" fillId="2" borderId="3" xfId="0" applyNumberFormat="1" applyFont="1" applyFill="1" applyBorder="1" applyAlignment="1" applyProtection="1">
      <alignment horizontal="left"/>
    </xf>
    <xf numFmtId="0" fontId="0" fillId="3" borderId="1" xfId="0" applyFill="1" applyBorder="1" applyProtection="1"/>
    <xf numFmtId="0" fontId="0" fillId="3" borderId="2" xfId="0" applyFill="1" applyBorder="1" applyProtection="1"/>
    <xf numFmtId="0" fontId="0" fillId="3" borderId="3" xfId="0" applyFill="1" applyBorder="1" applyProtection="1"/>
    <xf numFmtId="0" fontId="0" fillId="0" borderId="0" xfId="0" applyFill="1" applyBorder="1" applyAlignment="1" applyProtection="1">
      <alignment vertical="center"/>
    </xf>
    <xf numFmtId="0" fontId="6" fillId="0" borderId="0" xfId="0" applyFont="1" applyProtection="1"/>
    <xf numFmtId="2" fontId="0" fillId="3" borderId="1" xfId="0" applyNumberFormat="1" applyFill="1" applyBorder="1" applyAlignment="1" applyProtection="1">
      <alignment horizontal="left" indent="1"/>
    </xf>
    <xf numFmtId="0" fontId="5" fillId="0" borderId="0" xfId="0" applyFont="1" applyAlignment="1" applyProtection="1">
      <alignment vertical="center"/>
    </xf>
    <xf numFmtId="0" fontId="0" fillId="0" borderId="0" xfId="0" quotePrefix="1" applyProtection="1"/>
    <xf numFmtId="0" fontId="0" fillId="5" borderId="5" xfId="0" applyFill="1" applyBorder="1" applyProtection="1"/>
    <xf numFmtId="0" fontId="6" fillId="5" borderId="6" xfId="0" applyFont="1" applyFill="1" applyBorder="1" applyProtection="1"/>
    <xf numFmtId="0" fontId="0" fillId="5" borderId="7" xfId="0" applyFill="1" applyBorder="1" applyProtection="1"/>
    <xf numFmtId="0" fontId="0" fillId="5" borderId="6" xfId="0" applyFill="1" applyBorder="1" applyProtection="1"/>
    <xf numFmtId="0" fontId="6" fillId="5" borderId="8" xfId="0" applyFont="1" applyFill="1" applyBorder="1" applyAlignment="1" applyProtection="1">
      <alignment vertical="top"/>
    </xf>
    <xf numFmtId="0" fontId="0" fillId="5" borderId="9" xfId="0" applyFill="1" applyBorder="1" applyProtection="1"/>
    <xf numFmtId="0" fontId="8" fillId="5" borderId="4" xfId="0" applyFont="1" applyFill="1" applyBorder="1" applyProtection="1"/>
    <xf numFmtId="2" fontId="0" fillId="3" borderId="1" xfId="0" quotePrefix="1" applyNumberFormat="1" applyFill="1" applyBorder="1" applyAlignment="1" applyProtection="1">
      <alignment horizontal="left" indent="1"/>
    </xf>
    <xf numFmtId="0" fontId="6" fillId="5" borderId="7" xfId="0" applyFont="1" applyFill="1" applyBorder="1" applyAlignment="1" applyProtection="1">
      <alignment vertical="top"/>
    </xf>
    <xf numFmtId="0" fontId="0" fillId="6" borderId="1" xfId="0" applyFill="1" applyBorder="1" applyAlignment="1" applyProtection="1">
      <alignment horizontal="left" indent="1"/>
      <protection locked="0"/>
    </xf>
    <xf numFmtId="0" fontId="0" fillId="6" borderId="3" xfId="0" applyFill="1" applyBorder="1" applyAlignment="1" applyProtection="1">
      <alignment horizontal="center"/>
    </xf>
    <xf numFmtId="0" fontId="0" fillId="6" borderId="2" xfId="0" quotePrefix="1" applyFill="1" applyBorder="1" applyAlignment="1" applyProtection="1">
      <alignment horizontal="center"/>
    </xf>
    <xf numFmtId="22" fontId="0" fillId="0" borderId="0" xfId="0" applyNumberFormat="1" applyProtection="1"/>
    <xf numFmtId="165" fontId="0" fillId="0" borderId="0" xfId="0" quotePrefix="1" applyNumberFormat="1" applyProtection="1"/>
    <xf numFmtId="166" fontId="0" fillId="3" borderId="1" xfId="0" applyNumberFormat="1" applyFill="1" applyBorder="1" applyAlignment="1" applyProtection="1">
      <alignment horizontal="left" indent="1"/>
    </xf>
    <xf numFmtId="0" fontId="2" fillId="0" borderId="0" xfId="0" quotePrefix="1" applyFont="1" applyProtection="1"/>
    <xf numFmtId="0" fontId="10" fillId="6" borderId="1" xfId="0" applyFont="1" applyFill="1" applyBorder="1" applyAlignment="1" applyProtection="1">
      <alignment horizontal="center"/>
    </xf>
    <xf numFmtId="0" fontId="0" fillId="0" borderId="0" xfId="0" applyBorder="1" applyProtection="1"/>
    <xf numFmtId="0" fontId="11" fillId="0" borderId="0" xfId="0" applyFont="1" applyAlignment="1" applyProtection="1">
      <alignment horizontal="left"/>
    </xf>
    <xf numFmtId="0" fontId="11" fillId="0" borderId="0" xfId="0" applyFont="1" applyProtection="1"/>
    <xf numFmtId="166" fontId="0" fillId="3" borderId="1" xfId="0" quotePrefix="1" applyNumberFormat="1" applyFill="1" applyBorder="1" applyAlignment="1" applyProtection="1">
      <alignment horizontal="left" indent="1"/>
    </xf>
    <xf numFmtId="2" fontId="0" fillId="7" borderId="1" xfId="0" applyNumberFormat="1" applyFill="1" applyBorder="1" applyAlignment="1" applyProtection="1">
      <alignment horizontal="left" indent="1"/>
    </xf>
    <xf numFmtId="14" fontId="0" fillId="0" borderId="0" xfId="0" applyNumberFormat="1" applyProtection="1"/>
    <xf numFmtId="2" fontId="12" fillId="0" borderId="0" xfId="0" applyNumberFormat="1" applyFont="1" applyProtection="1"/>
    <xf numFmtId="0" fontId="0" fillId="0" borderId="10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0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4" xfId="0" applyBorder="1" applyProtection="1"/>
    <xf numFmtId="0" fontId="0" fillId="0" borderId="0" xfId="0" quotePrefix="1" applyBorder="1" applyProtection="1">
      <protection locked="0"/>
    </xf>
    <xf numFmtId="0" fontId="12" fillId="0" borderId="0" xfId="0" applyFont="1" applyProtection="1"/>
    <xf numFmtId="167" fontId="11" fillId="0" borderId="0" xfId="0" applyNumberFormat="1" applyFont="1" applyAlignment="1" applyProtection="1">
      <alignment horizontal="left"/>
    </xf>
    <xf numFmtId="168" fontId="11" fillId="0" borderId="0" xfId="0" applyNumberFormat="1" applyFont="1" applyAlignment="1" applyProtection="1">
      <alignment horizontal="left"/>
    </xf>
    <xf numFmtId="0" fontId="7" fillId="0" borderId="0" xfId="0" applyFont="1" applyProtection="1">
      <protection locked="0"/>
    </xf>
  </cellXfs>
  <cellStyles count="1">
    <cellStyle name="Normal" xfId="0" builtinId="0"/>
  </cellStyles>
  <dxfs count="7">
    <dxf>
      <font>
        <color theme="9" tint="0.79998168889431442"/>
        <name val="Cambria"/>
        <scheme val="none"/>
      </font>
    </dxf>
    <dxf>
      <font>
        <color theme="9" tint="0.79998168889431442"/>
        <name val="Cambria"/>
        <scheme val="none"/>
      </font>
    </dxf>
    <dxf>
      <font>
        <b/>
        <i val="0"/>
        <color theme="1"/>
      </font>
      <fill>
        <patternFill>
          <bgColor theme="9" tint="0.79998168889431442"/>
        </patternFill>
      </fill>
      <border>
        <left/>
        <right/>
        <top/>
        <bottom/>
      </border>
    </dxf>
    <dxf>
      <fill>
        <patternFill>
          <bgColor rgb="FFFFFF66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FF66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371BE"/>
      <color rgb="FFFFFFCC"/>
      <color rgb="FFFF3300"/>
      <color rgb="FF40FE57"/>
      <color rgb="FF01D51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33"/>
  <sheetViews>
    <sheetView showGridLines="0" tabSelected="1" workbookViewId="0">
      <selection activeCell="D23" sqref="D23"/>
    </sheetView>
  </sheetViews>
  <sheetFormatPr defaultColWidth="11.44140625" defaultRowHeight="13.2" x14ac:dyDescent="0.25"/>
  <cols>
    <col min="1" max="1" width="4.5546875" style="2" customWidth="1"/>
    <col min="2" max="2" width="22.33203125" style="2" customWidth="1"/>
    <col min="3" max="3" width="53.109375" style="2" customWidth="1"/>
    <col min="4" max="4" width="10.44140625" style="2" customWidth="1"/>
    <col min="5" max="5" width="31" style="2" customWidth="1"/>
    <col min="6" max="6" width="43.5546875" style="2" customWidth="1"/>
    <col min="7" max="7" width="16.33203125" style="2" customWidth="1"/>
    <col min="8" max="8" width="23.33203125" style="2" customWidth="1"/>
    <col min="9" max="9" width="11.44140625" style="2" customWidth="1"/>
    <col min="10" max="16384" width="11.44140625" style="2"/>
  </cols>
  <sheetData>
    <row r="1" spans="1:9" ht="18" customHeight="1" x14ac:dyDescent="0.25">
      <c r="A1" s="50" t="s">
        <v>37</v>
      </c>
      <c r="D1" s="28" t="e">
        <f ca="1">CONCATENATE("'",LEFT(CELL("filename",INDIRECT(E1&amp;"$A$1")),FIND("[",CELL("filename",INDIRECT(E1&amp;"$A$1")))-1),"[",C4,"]",C6,"'!")</f>
        <v>#REF!</v>
      </c>
      <c r="E1" s="28" t="str">
        <f>CONCATENATE("'",C4,"'!")</f>
        <v>'Peaudecerf_2019.xlsx'!</v>
      </c>
      <c r="F1" s="28" t="e">
        <f ca="1">SUM(INDIRECT(E1&amp;"$I1"):INDIRECT(E1&amp;"$I400"))</f>
        <v>#REF!</v>
      </c>
    </row>
    <row r="2" spans="1:9" ht="12.75" customHeight="1" x14ac:dyDescent="0.25">
      <c r="A2" s="36">
        <v>0</v>
      </c>
      <c r="B2" s="3" t="s">
        <v>0</v>
      </c>
      <c r="C2" s="4">
        <f ca="1">NOW()</f>
        <v>43495.841205787037</v>
      </c>
      <c r="E2" s="19" t="s">
        <v>1</v>
      </c>
      <c r="F2" s="13"/>
    </row>
    <row r="3" spans="1:9" ht="12.75" customHeight="1" x14ac:dyDescent="0.25">
      <c r="E3" s="14" t="s">
        <v>2</v>
      </c>
      <c r="F3" s="15"/>
      <c r="G3" s="12"/>
    </row>
    <row r="4" spans="1:9" ht="12.75" customHeight="1" x14ac:dyDescent="0.25">
      <c r="B4" s="5" t="s">
        <v>31</v>
      </c>
      <c r="C4" s="1" t="s">
        <v>35</v>
      </c>
      <c r="E4" s="14" t="s">
        <v>4</v>
      </c>
      <c r="F4" s="15"/>
    </row>
    <row r="5" spans="1:9" ht="12.75" customHeight="1" x14ac:dyDescent="0.25">
      <c r="B5" s="6" t="str">
        <f ca="1">IF(ISERR(F1),CONCATENATE("Le fichier: ",C4," n'est pas ouvert ou n'existe pas (Cellule C4 à coriger)."),CONCATENATE("Le fichier: ",C4," est correctement ouvert."))</f>
        <v>Le fichier: Peaudecerf_2019.xlsx n'est pas ouvert ou n'existe pas (Cellule C4 à coriger).</v>
      </c>
      <c r="C5" s="7"/>
      <c r="E5" s="14" t="s">
        <v>20</v>
      </c>
      <c r="F5" s="15"/>
    </row>
    <row r="6" spans="1:9" ht="12.75" customHeight="1" x14ac:dyDescent="0.25">
      <c r="B6" s="5" t="s">
        <v>30</v>
      </c>
      <c r="C6" s="1" t="s">
        <v>36</v>
      </c>
      <c r="E6" s="16"/>
      <c r="F6" s="21" t="s">
        <v>18</v>
      </c>
    </row>
    <row r="7" spans="1:9" ht="12.75" customHeight="1" x14ac:dyDescent="0.25">
      <c r="B7" s="6" t="str">
        <f ca="1">IF(ISERR(F1),"Cellule C4 à corriger en premier",(IF(ISERR(C13),CONCATENATE("L'onglet: ",C6," du fichier: ",C4," n'est pas ouvert (C6 à coriger)."),CONCATENATE("L'onglet: ",C6," est correctement ouvert."))))</f>
        <v>Cellule C4 à corriger en premier</v>
      </c>
      <c r="C7" s="7"/>
      <c r="E7" s="17" t="s">
        <v>3</v>
      </c>
      <c r="F7" s="18"/>
    </row>
    <row r="8" spans="1:9" ht="12.75" customHeight="1" x14ac:dyDescent="0.25">
      <c r="B8" s="8" t="str">
        <f ca="1">IF(ISERR(C13),CONCATENATE("Après correction du probleme: Actualiser en appuyant sur la touche: F9."),"")</f>
        <v>Après correction du probleme: Actualiser en appuyant sur la touche: F9.</v>
      </c>
      <c r="H8" s="2" t="s">
        <v>21</v>
      </c>
    </row>
    <row r="9" spans="1:9" ht="12.75" customHeight="1" x14ac:dyDescent="0.25">
      <c r="A9" s="30"/>
      <c r="B9" s="30"/>
    </row>
    <row r="10" spans="1:9" ht="12.75" customHeight="1" x14ac:dyDescent="0.25">
      <c r="F10" s="9" t="s">
        <v>19</v>
      </c>
      <c r="H10" s="47" t="s">
        <v>33</v>
      </c>
      <c r="I10" s="2" t="str">
        <f ca="1">IF(F11="Mois précédent",H25,IF(F11="Mois en cours",H24,F11))</f>
        <v>décembre</v>
      </c>
    </row>
    <row r="11" spans="1:9" ht="12.75" customHeight="1" x14ac:dyDescent="0.25">
      <c r="B11" s="24" t="s">
        <v>22</v>
      </c>
      <c r="C11" s="23"/>
      <c r="E11" s="29" t="str">
        <f ca="1">CONCATENATE("Période: ",UPPER(I10))</f>
        <v>Période: DÉCEMBRE</v>
      </c>
      <c r="F11" s="22" t="s">
        <v>33</v>
      </c>
      <c r="H11" s="47" t="s">
        <v>5</v>
      </c>
    </row>
    <row r="12" spans="1:9" ht="12.75" customHeight="1" x14ac:dyDescent="0.25">
      <c r="B12" s="5" t="s">
        <v>23</v>
      </c>
      <c r="C12" s="27">
        <f ca="1">COUNT(INDIRECT(D1&amp;"$F2"):INDIRECT(D1&amp;"$F400"))</f>
        <v>0</v>
      </c>
      <c r="D12" s="11"/>
      <c r="E12" s="5" t="str">
        <f ca="1">CONCATENATE("Nombre de retour en ",PROPER(I$10))</f>
        <v>Nombre de retour en Décembre</v>
      </c>
      <c r="F12" s="33" t="e">
        <f ca="1">SUMPRODUCT((INDIRECT(D1&amp;"$A1:$A400")=I10)*(INDIRECT(D1&amp;"$F1:$F400")&gt;0))</f>
        <v>#REF!</v>
      </c>
      <c r="G12" s="12"/>
      <c r="H12" s="2" t="s">
        <v>6</v>
      </c>
    </row>
    <row r="13" spans="1:9" ht="12.75" customHeight="1" x14ac:dyDescent="0.25">
      <c r="B13" s="5" t="s">
        <v>24</v>
      </c>
      <c r="C13" s="10" t="e">
        <f ca="1">SUM(INDIRECT(D1&amp;"$I1"):INDIRECT(D1&amp;"$I400"))</f>
        <v>#REF!</v>
      </c>
      <c r="E13" s="5" t="str">
        <f ca="1">CONCATENATE("Nbr total d'heure retour en ",PROPER(I$10))</f>
        <v>Nbr total d'heure retour en Décembre</v>
      </c>
      <c r="F13" s="20" t="e">
        <f ca="1">SUMPRODUCT(INDIRECT(D1&amp;"$I2:$I400")*(INDIRECT(D1&amp;"$A2:$A400")=I10))</f>
        <v>#REF!</v>
      </c>
      <c r="H13" s="2" t="s">
        <v>7</v>
      </c>
    </row>
    <row r="14" spans="1:9" ht="12.75" customHeight="1" x14ac:dyDescent="0.25">
      <c r="B14" s="5" t="s">
        <v>25</v>
      </c>
      <c r="C14" s="10" t="e">
        <f ca="1">CONCATENATE(TEXT(C13/C12,FIXED(A2)),"               soit en H:mm: ",TEXT(C13/C12/24,"h:mm")," ")</f>
        <v>#REF!</v>
      </c>
      <c r="E14" s="5" t="str">
        <f ca="1">CONCATENATE("Moyenne des retours de ",PROPER(I$10))</f>
        <v>Moyenne des retours de Décembre</v>
      </c>
      <c r="F14" s="20">
        <f ca="1">IFERROR(CONCATENATE(TEXT(F13/F12,FIXED(A2)),"               soit en H:mm: ",TEXT(F13/F12/24,"h:mm")," ")&amp;"",0)</f>
        <v>0</v>
      </c>
      <c r="H14" s="2" t="s">
        <v>8</v>
      </c>
    </row>
    <row r="15" spans="1:9" ht="12.75" customHeight="1" x14ac:dyDescent="0.25">
      <c r="H15" s="2" t="s">
        <v>9</v>
      </c>
    </row>
    <row r="16" spans="1:9" ht="12.75" customHeight="1" x14ac:dyDescent="0.25">
      <c r="B16" s="5" t="s">
        <v>26</v>
      </c>
      <c r="C16" s="10" t="e">
        <f ca="1">SUMPRODUCT(INDIRECT(D1&amp;"$I2:$I400")*(INDIRECT(D1&amp;"$I2:$I400")&gt;1))-SUMPRODUCT((INDIRECT(D1&amp;"$A2:$A400")="rien")+(INDIRECT(D1&amp;"$I2:$I400")&gt;1))</f>
        <v>#REF!</v>
      </c>
      <c r="E16" s="5" t="str">
        <f ca="1">CONCATENATE("Retour - une heure de ",PROPER(I10))</f>
        <v>Retour - une heure de Décembre</v>
      </c>
      <c r="F16" s="10" t="e">
        <f ca="1">SUMPRODUCT(INDIRECT(D1&amp;"$I2:$I400")*(INDIRECT(D1&amp;"$I2:$I400")&gt;1)*(INDIRECT(D1&amp;"$A2:$A400")=I10))-SUMPRODUCT(1*(INDIRECT(D1&amp;"$I2:$I400")&gt;1)*(INDIRECT(D1&amp;"$A2:$A400")=I10))</f>
        <v>#REF!</v>
      </c>
      <c r="H16" s="2" t="s">
        <v>10</v>
      </c>
    </row>
    <row r="17" spans="2:8" ht="12.75" customHeight="1" x14ac:dyDescent="0.25">
      <c r="B17" s="5" t="s">
        <v>27</v>
      </c>
      <c r="C17" s="10" t="e">
        <f ca="1">CONCATENATE(TEXT(C16/C12,FIXED(A2)),"               soit en H:mm: ",TEXT(C16/C12/24,"h:mm")," ")</f>
        <v>#REF!</v>
      </c>
      <c r="E17" s="5" t="str">
        <f ca="1">CONCATENATE("Moyenne retour - 1 h de ",PROPER(I10))</f>
        <v>Moyenne retour - 1 h de Décembre</v>
      </c>
      <c r="F17" s="20">
        <f ca="1">IFERROR(CONCATENATE(TEXT(F16/F12,FIXED(A2)),"               soit en H:mm: ",TEXT(F16/F12/24,"h:mm")," ")&amp;"",0)</f>
        <v>0</v>
      </c>
      <c r="H17" s="2" t="s">
        <v>11</v>
      </c>
    </row>
    <row r="18" spans="2:8" ht="12.75" customHeight="1" x14ac:dyDescent="0.25">
      <c r="B18" s="5" t="s">
        <v>29</v>
      </c>
      <c r="C18" s="34" t="e">
        <f ca="1">CONCATENATE(TEXT(C13-C16,FIXED(A2)),"               soit en H:mm: ",TEXT((C13-C16)/24,"[h]:mm"),"  perdu.")</f>
        <v>#REF!</v>
      </c>
      <c r="E18" s="5" t="s">
        <v>29</v>
      </c>
      <c r="F18" s="34" t="e">
        <f ca="1">CONCATENATE(TEXT(F13-F16,FIXED(D2)),"               soit en H:mm: ",TEXT((F13-F16)/24,"[h]:mm"),"  perdu.")</f>
        <v>#REF!</v>
      </c>
      <c r="H18" s="2" t="s">
        <v>12</v>
      </c>
    </row>
    <row r="19" spans="2:8" x14ac:dyDescent="0.25">
      <c r="H19" s="2" t="s">
        <v>13</v>
      </c>
    </row>
    <row r="20" spans="2:8" x14ac:dyDescent="0.25">
      <c r="H20" s="2" t="s">
        <v>14</v>
      </c>
    </row>
    <row r="21" spans="2:8" x14ac:dyDescent="0.25">
      <c r="H21" s="2" t="s">
        <v>15</v>
      </c>
    </row>
    <row r="22" spans="2:8" x14ac:dyDescent="0.25">
      <c r="B22" s="32"/>
      <c r="C22" s="31" t="s">
        <v>28</v>
      </c>
      <c r="D22" s="45" t="s">
        <v>32</v>
      </c>
      <c r="E22" s="37"/>
      <c r="F22" s="38"/>
      <c r="H22" s="2" t="s">
        <v>16</v>
      </c>
    </row>
    <row r="23" spans="2:8" x14ac:dyDescent="0.25">
      <c r="B23" s="32"/>
      <c r="C23" s="32"/>
      <c r="D23" s="39"/>
      <c r="E23" s="40"/>
      <c r="F23" s="41"/>
      <c r="H23" s="2" t="s">
        <v>17</v>
      </c>
    </row>
    <row r="24" spans="2:8" x14ac:dyDescent="0.25">
      <c r="B24" s="32"/>
      <c r="C24" s="32" t="e">
        <f ca="1">CONCATENATE(SUMPRODUCT((INDIRECT(D1&amp;"$f1:$f400")="")*(INDIRECT(D1&amp;"$i1:$i400")&gt;0))," Heure d'arrivé sans heure de depart")</f>
        <v>#REF!</v>
      </c>
      <c r="D24" s="39"/>
      <c r="E24" s="46"/>
      <c r="F24" s="41"/>
      <c r="H24" s="26" t="str">
        <f ca="1">TEXT(NOW(),"[$-40C]mmmm")</f>
        <v>janvier</v>
      </c>
    </row>
    <row r="25" spans="2:8" x14ac:dyDescent="0.25">
      <c r="B25" s="32"/>
      <c r="C25" s="32" t="e">
        <f ca="1">CONCATENATE(SUMPRODUCT((INDIRECT(D1&amp;"$U1:$U400")="")*(INDIRECT(D1&amp;"$i1:$i400")&lt;0))," Heure de départ plus grande que l'heure d'arrivé")</f>
        <v>#REF!</v>
      </c>
      <c r="D25" s="39"/>
      <c r="E25" s="40"/>
      <c r="F25" s="41"/>
      <c r="H25" s="25" t="str">
        <f ca="1">TEXT(EDATE(NOW(),-1),"[$-40C]mmmm")</f>
        <v>décembre</v>
      </c>
    </row>
    <row r="26" spans="2:8" x14ac:dyDescent="0.25">
      <c r="B26" s="32"/>
      <c r="C26" s="32"/>
      <c r="D26" s="39"/>
      <c r="E26" s="40"/>
      <c r="F26" s="41"/>
      <c r="H26" s="35"/>
    </row>
    <row r="27" spans="2:8" x14ac:dyDescent="0.25">
      <c r="B27" s="32" t="s">
        <v>34</v>
      </c>
      <c r="C27" s="48"/>
      <c r="D27" s="42"/>
      <c r="E27" s="43"/>
      <c r="F27" s="44"/>
    </row>
    <row r="28" spans="2:8" x14ac:dyDescent="0.25">
      <c r="B28" s="32"/>
      <c r="C28" s="49" t="e">
        <f t="array" aca="1" ref="C28" ca="1">MIN(IF((INDIRECT(D1&amp;"$F2"):INDIRECT(D1&amp;"$F400")=0)*(INDIRECT(D1&amp;"$G2"):INDIRECT(D1&amp;"$G400")&gt;0),ROW(INDIRECT(D1&amp;"$B2"):INDIRECT(D1&amp;"$B400"))))</f>
        <v>#REF!</v>
      </c>
    </row>
    <row r="29" spans="2:8" x14ac:dyDescent="0.25">
      <c r="B29" s="32"/>
      <c r="C29" s="49" t="e">
        <f t="array" aca="1" ref="C29" ca="1">MIN(IF((INDIRECT(D1&amp;"$F2"):INDIRECT(D1&amp;"$F400")&gt;INDIRECT(D1&amp;"$G2"):INDIRECT(D1&amp;"$G400")),ROW(INDIRECT(D1&amp;"$B2"):INDIRECT(D1&amp;"$B400"))))</f>
        <v>#REF!</v>
      </c>
    </row>
    <row r="30" spans="2:8" x14ac:dyDescent="0.25">
      <c r="B30" s="32"/>
      <c r="C30" s="32"/>
      <c r="F30" s="47"/>
    </row>
    <row r="31" spans="2:8" x14ac:dyDescent="0.25">
      <c r="B31" s="35"/>
      <c r="C31" s="35"/>
    </row>
    <row r="32" spans="2:8" x14ac:dyDescent="0.25">
      <c r="B32" s="35"/>
      <c r="C32" s="35"/>
    </row>
    <row r="33" spans="5:9" x14ac:dyDescent="0.25">
      <c r="E33" s="47"/>
      <c r="I33" s="12"/>
    </row>
  </sheetData>
  <sheetProtection sheet="1" objects="1" scenarios="1" selectLockedCells="1"/>
  <conditionalFormatting sqref="C4">
    <cfRule type="expression" dxfId="6" priority="13">
      <formula>ISERR(F1)</formula>
    </cfRule>
  </conditionalFormatting>
  <conditionalFormatting sqref="B5:C5">
    <cfRule type="expression" dxfId="5" priority="14">
      <formula>ISERR($F$1)</formula>
    </cfRule>
  </conditionalFormatting>
  <conditionalFormatting sqref="C6">
    <cfRule type="expression" dxfId="4" priority="7">
      <formula>ISERR(C13)</formula>
    </cfRule>
  </conditionalFormatting>
  <conditionalFormatting sqref="B7:C7">
    <cfRule type="expression" dxfId="3" priority="5">
      <formula>ISERR($C$13)</formula>
    </cfRule>
  </conditionalFormatting>
  <conditionalFormatting sqref="B22:C30">
    <cfRule type="expression" dxfId="2" priority="3">
      <formula>IF(OR(SUMPRODUCT((INDIRECT($D$1&amp;"$f$1:$f$400")="")*(INDIRECT($D$1&amp;"$i$1:$i$400")&gt;0))&gt;0,SUMPRODUCT((INDIRECT($D$1&amp;"$U$1:$U$400")="")*(INDIRECT($D$1&amp;"$i$1:$i$400")&lt;0))&gt;0),TRUE)</formula>
    </cfRule>
  </conditionalFormatting>
  <conditionalFormatting sqref="C29">
    <cfRule type="expression" dxfId="1" priority="2">
      <formula>IF(AND($C$29=0,OR(SUMPRODUCT((INDIRECT($D$1&amp;"$f$1:$f$400")="")*(INDIRECT($D$1&amp;"$i$1:$i$400")&gt;0))&gt;0,SUMPRODUCT((INDIRECT($D$1&amp;"$U$1:$U$400")="")*(INDIRECT($D$1&amp;"$i$1:$i$400")&lt;0))&gt;0)),TRUE)</formula>
    </cfRule>
  </conditionalFormatting>
  <conditionalFormatting sqref="C28">
    <cfRule type="expression" dxfId="0" priority="1">
      <formula>IF(AND($C$28=0,OR(SUMPRODUCT((INDIRECT($D$1&amp;"$f$1:$f$400")="")*(INDIRECT($D$1&amp;"$i$1:$i$400")&gt;0))&gt;0,SUMPRODUCT((INDIRECT($D$1&amp;"$U$1:$U$400")="")*(INDIRECT($D$1&amp;"$i$1:$i$400")&lt;0))&gt;0)),TRUE)</formula>
    </cfRule>
  </conditionalFormatting>
  <dataValidations count="1">
    <dataValidation type="list" showInputMessage="1" showErrorMessage="1" error="Choisir dans la liste" promptTitle="Choisir un mois" sqref="F11">
      <formula1>$H$10:$H$23</formula1>
    </dataValidation>
  </dataValidation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>Carestream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Carestream</dc:creator>
  <cp:lastModifiedBy>PEAUDECERF, BERTRAND</cp:lastModifiedBy>
  <dcterms:created xsi:type="dcterms:W3CDTF">2015-01-14T17:51:03Z</dcterms:created>
  <dcterms:modified xsi:type="dcterms:W3CDTF">2019-01-30T19:11:22Z</dcterms:modified>
</cp:coreProperties>
</file>